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fetrjbr-my.sharepoint.com/personal/01304595773_cefet-rj_br/Documents/Área de Trabalho/"/>
    </mc:Choice>
  </mc:AlternateContent>
  <xr:revisionPtr revIDLastSave="0" documentId="8_{823AC19D-5653-A14E-90F0-50BFCF5F6CBB}" xr6:coauthVersionLast="47" xr6:coauthVersionMax="47" xr10:uidLastSave="{00000000-0000-0000-0000-000000000000}"/>
  <bookViews>
    <workbookView xWindow="-120" yWindow="-120" windowWidth="29040" windowHeight="15720" tabRatio="251" xr2:uid="{00000000-000D-0000-FFFF-FFFF00000000}"/>
  </bookViews>
  <sheets>
    <sheet name="RESUMO" sheetId="4" r:id="rId1"/>
    <sheet name="MEMORIAL MS" sheetId="3" r:id="rId2"/>
  </sheets>
  <definedNames>
    <definedName name="_xlnm._FilterDatabase" localSheetId="1" hidden="1">'MEMORIAL MS'!#REF!</definedName>
    <definedName name="_xlnm._FilterDatabase" localSheetId="0" hidden="1">RESUMO!#REF!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3" l="1"/>
  <c r="D12" i="4"/>
  <c r="F8" i="3"/>
  <c r="C8" i="3"/>
  <c r="G7" i="3"/>
  <c r="G70" i="3"/>
  <c r="G69" i="3"/>
  <c r="G68" i="3"/>
  <c r="G67" i="3"/>
  <c r="G66" i="3"/>
  <c r="G65" i="3"/>
  <c r="G64" i="3"/>
  <c r="G63" i="3"/>
  <c r="G62" i="3"/>
  <c r="G61" i="3"/>
  <c r="G60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72" i="3"/>
  <c r="D11" i="4"/>
  <c r="D13" i="4"/>
</calcChain>
</file>

<file path=xl/sharedStrings.xml><?xml version="1.0" encoding="utf-8"?>
<sst xmlns="http://schemas.openxmlformats.org/spreadsheetml/2006/main" count="188" uniqueCount="117">
  <si>
    <t>Ensino</t>
  </si>
  <si>
    <t>Pesquisa</t>
  </si>
  <si>
    <t>Gestão Acadêmica</t>
  </si>
  <si>
    <t>Extensão</t>
  </si>
  <si>
    <t>Ensino ou Pesquisa ou Extensão</t>
  </si>
  <si>
    <t>COMISSÃO PERMANENTE DE PESSOAL DOCENTE</t>
  </si>
  <si>
    <t>CENTRO FEDERAL DE EDUCAÇÃO TECNOLÓGICA CELSO SUCKOW DA FONSECA</t>
  </si>
  <si>
    <t>QUANTIDADE</t>
  </si>
  <si>
    <t>NOME DO DOCENTE:</t>
  </si>
  <si>
    <t>AVALIAÇÃO DO MEMORIAL – PROGRESSÃO CLASSE TITULAR - RESOLUÇÃO 10/2014 - CODIR</t>
  </si>
  <si>
    <t>INDICADOR</t>
  </si>
  <si>
    <t>PONTOS</t>
  </si>
  <si>
    <t>Orientação</t>
  </si>
  <si>
    <t>Pesquisa ou Ensino</t>
  </si>
  <si>
    <t>I</t>
  </si>
  <si>
    <t>II</t>
  </si>
  <si>
    <t>Produção artística, demonstrada também publicamente por meios típicos e característicos das áreas de cinema, música, dança, artes plásticas, fotografia e afins</t>
  </si>
  <si>
    <t>ATIVIDADES</t>
  </si>
  <si>
    <t>III</t>
  </si>
  <si>
    <t>Envolvimento em formulação de políticas públicas</t>
  </si>
  <si>
    <t>Iniciativas promotoras de inclusão social</t>
  </si>
  <si>
    <t>Iniciativas promotoras de divulgação do conhecimento</t>
  </si>
  <si>
    <t>Outras atividades afins aos itens anteriores</t>
  </si>
  <si>
    <t>IV</t>
  </si>
  <si>
    <t>V</t>
  </si>
  <si>
    <t>Liderança de grupos de pesquisa</t>
  </si>
  <si>
    <t>VI</t>
  </si>
  <si>
    <t>VII</t>
  </si>
  <si>
    <t>VIII</t>
  </si>
  <si>
    <t>IX</t>
  </si>
  <si>
    <t>X</t>
  </si>
  <si>
    <t>Participação de arbitragem de produção intelectual e/ou artística</t>
  </si>
  <si>
    <t>Assessoria, consultoria ou participação em órgãos de fomento à pesquisa, ao ensino ou à extensão</t>
  </si>
  <si>
    <t>XI</t>
  </si>
  <si>
    <t>XII</t>
  </si>
  <si>
    <t>XIII</t>
  </si>
  <si>
    <t>Representação da instituição</t>
  </si>
  <si>
    <t>TOTAL DE PONTOS</t>
  </si>
  <si>
    <t>TEMPO DE EFETIVO EXERCÍCIO</t>
  </si>
  <si>
    <t>PONTUAÇÃO DO MEMORIAL</t>
  </si>
  <si>
    <t xml:space="preserve">TOTAL DE PONTOS/ TEMPO DE EFETIVO EXERCÍCIO </t>
  </si>
  <si>
    <t>De XX/2014 a XX/2018</t>
  </si>
  <si>
    <t>De XX+1/2018 a XX/2022</t>
  </si>
  <si>
    <t>De XX+1/2022 a XX/2026</t>
  </si>
  <si>
    <t>De XX+1/2026 a XX/2030</t>
  </si>
  <si>
    <t>De XX+1/2030 em diante</t>
  </si>
  <si>
    <t>CARREIRA: MS</t>
  </si>
  <si>
    <t>UNIDADE</t>
  </si>
  <si>
    <t>Banca</t>
  </si>
  <si>
    <t>Evento</t>
  </si>
  <si>
    <t>Ano</t>
  </si>
  <si>
    <t>Artigo</t>
  </si>
  <si>
    <t>Livro</t>
  </si>
  <si>
    <t>Capítulo</t>
  </si>
  <si>
    <t>Carta</t>
  </si>
  <si>
    <t>Registro</t>
  </si>
  <si>
    <t>Índice</t>
  </si>
  <si>
    <t>Curso</t>
  </si>
  <si>
    <t>Premiação</t>
  </si>
  <si>
    <t>Capacitação</t>
  </si>
  <si>
    <t>Orientação - graduação</t>
  </si>
  <si>
    <t>Orientação - especialização</t>
  </si>
  <si>
    <t>Orientação - mestrado</t>
  </si>
  <si>
    <t>Orientação - doutorado</t>
  </si>
  <si>
    <t>Oorientação - por supervisão pós-doutorado</t>
  </si>
  <si>
    <t>Publicação de artigos em periódicos</t>
  </si>
  <si>
    <t>Publicação de capítulo de livro</t>
  </si>
  <si>
    <t>Publicação de livro</t>
  </si>
  <si>
    <t>Publicação de artigo publicado em anais de evento local ou regional</t>
  </si>
  <si>
    <t>Publicação de artigo publicado em anais de evento nacional</t>
  </si>
  <si>
    <t>Publicação de artigo publicado em anais de evento internacional</t>
  </si>
  <si>
    <t>Registros de softwares e assemelhados</t>
  </si>
  <si>
    <t>Registros de Carta Patente</t>
  </si>
  <si>
    <t>Participação e organização de evento</t>
  </si>
  <si>
    <t>Participação e organização de curso</t>
  </si>
  <si>
    <t>Coordenação de projetos de pesquisa</t>
  </si>
  <si>
    <t>Coordenação de projetos de extensão</t>
  </si>
  <si>
    <t>Atividades de ensino efetivo, considerando o período a partir do ingresso no magistério público federal. Caso o docente possua duas matrículas, não considerar o tempo concomitante.</t>
  </si>
  <si>
    <t>Coordenação de Cursos (CD)</t>
  </si>
  <si>
    <t>Organização de eventos de pesquisa</t>
  </si>
  <si>
    <t>Organização de eventos de extensão</t>
  </si>
  <si>
    <t>Organização de eventos de ensino</t>
  </si>
  <si>
    <t>Participação em eventos de pesquisa</t>
  </si>
  <si>
    <t>Participação em eventos de ensino</t>
  </si>
  <si>
    <t>Participação em eventos de extensão</t>
  </si>
  <si>
    <t>Participação em atividades editoriais como editor</t>
  </si>
  <si>
    <t>Participação em atividades editoriais como revisor</t>
  </si>
  <si>
    <t>Exercício de cargos na administração central como Diretor-Geral ou Vice- Diretor</t>
  </si>
  <si>
    <t>Exercício de cargos na administração central como Diretores Sistemicos ou de UnED</t>
  </si>
  <si>
    <t xml:space="preserve">Participação como membro do CODIR </t>
  </si>
  <si>
    <t xml:space="preserve">Participação como membro do CEPE </t>
  </si>
  <si>
    <t xml:space="preserve">Participação como membro do CONEN e/ou COPEP e/ou CONEX e/ou Conselhos das Unidades </t>
  </si>
  <si>
    <t xml:space="preserve">Participação como membro do representações sindicais e de classe </t>
  </si>
  <si>
    <t xml:space="preserve">Chefia de unidades/setores - chefias de Departamento e demais CDs </t>
  </si>
  <si>
    <t>Capacitação: Pós- Doutorado ( limitado a uma capacitação)</t>
  </si>
  <si>
    <t>Impacto da pesquisa medido pelo índice H do ISI/Web of Science (índice H do proponente)</t>
  </si>
  <si>
    <t>Coordenação de Pós-graduação - Coordenadores Gerais e de Curso</t>
  </si>
  <si>
    <t>Coordenação de Pós-graduação -  Coordenadores de Disciplinas</t>
  </si>
  <si>
    <t>Coordenação de polo/curso EAD (sem CD/FG/FCC )</t>
  </si>
  <si>
    <t>Coordenação de Pós-graduação -  demais FGs</t>
  </si>
  <si>
    <t>Apresentação, a convite, de palestras em eventos nacionais</t>
  </si>
  <si>
    <t>Apresentação, a convite, de palestras em eventos internacionais</t>
  </si>
  <si>
    <t>Apresentação, a convite, de cursos em eventos acadêmicos em eventos internacionais</t>
  </si>
  <si>
    <t>Apresentação, a convite, de cursos em eventos acadêmicos em eventos nacionais</t>
  </si>
  <si>
    <t>Recebimento de comendas e premiações advindas do exercício de atividades acadêmicas de âmbito internacional</t>
  </si>
  <si>
    <t>Recebimento de comendas e premiações advindas do exercício de atividades acadêmicas de âmbito nacional</t>
  </si>
  <si>
    <t>Recebimento de comendas e premiações advindas do exercício de atividades acadêmicas de âmbito local</t>
  </si>
  <si>
    <t>Participação em bancas de Qualificação de Mestrado</t>
  </si>
  <si>
    <t>Participação em bancas de Mestrado</t>
  </si>
  <si>
    <t>Participação em bancas de concurso de Qualificação Doutorado</t>
  </si>
  <si>
    <t>Participação em bancas de concurso de Doutorado</t>
  </si>
  <si>
    <t>REG. DE TRABALHO (20 h, 40 h ou DE):</t>
  </si>
  <si>
    <t>SIAPE:</t>
  </si>
  <si>
    <t>Tabela de Escalonamento do Memorial de Ambas as Carreiras Resolução CODIR 10/2014</t>
  </si>
  <si>
    <t>Período de solicitação da progressão a Classe Titular ( mês / ano )</t>
  </si>
  <si>
    <t>Mínimo exigido em pontos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</si>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</sst>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Trebuchet MS"/>
      <family val="2"/>
    </font>
    <font>
      <sz val="18"/>
      <color theme="1"/>
      <name val="Trebuchet MS"/>
      <family val="2"/>
    </font>
    <font>
      <b/>
      <sz val="16"/>
      <color theme="1"/>
      <name val="Trebuchet MS"/>
      <family val="2"/>
    </font>
    <font>
      <sz val="14"/>
      <color theme="1"/>
      <name val="Trebuchet MS"/>
      <family val="2"/>
    </font>
    <font>
      <b/>
      <sz val="18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4"/>
      <color theme="1"/>
      <name val="Trebuchet MS"/>
      <family val="2"/>
    </font>
    <font>
      <sz val="12"/>
      <color rgb="FF000000"/>
      <name val="Trebuchet MS"/>
      <family val="2"/>
    </font>
    <font>
      <b/>
      <sz val="12"/>
      <color rgb="FF000000"/>
      <name val="Trebuchet MS"/>
      <family val="2"/>
    </font>
    <font>
      <sz val="13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3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vertical="center"/>
    </xf>
    <xf numFmtId="0" fontId="4" fillId="3" borderId="30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164" fontId="4" fillId="3" borderId="17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3" borderId="31" xfId="0" applyFont="1" applyFill="1" applyBorder="1" applyAlignment="1">
      <alignment horizontal="right" vertical="center"/>
    </xf>
    <xf numFmtId="0" fontId="9" fillId="2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4" borderId="22" xfId="0" applyFont="1" applyFill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7" fillId="4" borderId="12" xfId="0" applyFont="1" applyFill="1" applyBorder="1" applyAlignment="1" applyProtection="1">
      <alignment horizontal="center" vertical="center"/>
      <protection hidden="1"/>
    </xf>
    <xf numFmtId="0" fontId="7" fillId="4" borderId="14" xfId="0" applyFont="1" applyFill="1" applyBorder="1" applyAlignment="1" applyProtection="1">
      <alignment horizontal="center" vertical="center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4" borderId="25" xfId="0" applyFont="1" applyFill="1" applyBorder="1" applyAlignment="1" applyProtection="1">
      <alignment horizontal="center" vertical="center" shrinkToFit="1"/>
      <protection hidden="1"/>
    </xf>
    <xf numFmtId="0" fontId="3" fillId="4" borderId="19" xfId="0" applyFont="1" applyFill="1" applyBorder="1" applyAlignment="1" applyProtection="1">
      <alignment horizontal="center" vertical="center" shrinkToFit="1"/>
      <protection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17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683558</xdr:colOff>
      <xdr:row>10</xdr:row>
      <xdr:rowOff>44822</xdr:rowOff>
    </xdr:from>
    <xdr:to>
      <xdr:col>6</xdr:col>
      <xdr:colOff>930088</xdr:colOff>
      <xdr:row>12</xdr:row>
      <xdr:rowOff>123264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89383" y="3054722"/>
          <a:ext cx="2342030" cy="5546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latin typeface="Trebuchet MS" panose="020B0603020202020204" pitchFamily="34" charset="0"/>
            </a:rPr>
            <a:t>PREENCHIMENTO AUTOMÁTICO, A PARTIR DA </a:t>
          </a:r>
          <a:r>
            <a:rPr lang="pt-BR" sz="1200" baseline="0">
              <a:latin typeface="Trebuchet MS" panose="020B0603020202020204" pitchFamily="34" charset="0"/>
            </a:rPr>
            <a:t>ABA MEMORIAL</a:t>
          </a:r>
        </a:p>
      </xdr:txBody>
    </xdr:sp>
    <xdr:clientData/>
  </xdr:twoCellAnchor>
  <xdr:twoCellAnchor>
    <xdr:from>
      <xdr:col>4</xdr:col>
      <xdr:colOff>156882</xdr:colOff>
      <xdr:row>10</xdr:row>
      <xdr:rowOff>95248</xdr:rowOff>
    </xdr:from>
    <xdr:to>
      <xdr:col>4</xdr:col>
      <xdr:colOff>649941</xdr:colOff>
      <xdr:row>12</xdr:row>
      <xdr:rowOff>72837</xdr:rowOff>
    </xdr:to>
    <xdr:sp macro="" textlink="">
      <xdr:nvSpPr>
        <xdr:cNvPr id="3" name="Seta para a Esquerd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62707" y="3105148"/>
          <a:ext cx="493059" cy="453839"/>
        </a:xfrm>
        <a:prstGeom prst="lef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topLeftCell="C2" zoomScale="80" zoomScaleNormal="80" workbookViewId="0">
      <selection activeCell="F8" sqref="F8:G8"/>
    </sheetView>
  </sheetViews>
  <sheetFormatPr defaultColWidth="9.14453125" defaultRowHeight="15.75" x14ac:dyDescent="0.2"/>
  <cols>
    <col min="1" max="1" width="6.9921875" style="5" customWidth="1"/>
    <col min="2" max="2" width="31.4765625" style="5" customWidth="1"/>
    <col min="3" max="3" width="61.4765625" style="6" customWidth="1"/>
    <col min="4" max="4" width="27.7109375" style="7" customWidth="1"/>
    <col min="5" max="7" width="15.73828125" style="7" customWidth="1"/>
    <col min="8" max="16384" width="9.14453125" style="8"/>
  </cols>
  <sheetData>
    <row r="1" spans="1:7" ht="5.0999999999999996" customHeight="1" thickBot="1" x14ac:dyDescent="0.25"/>
    <row r="2" spans="1:7" ht="30" customHeight="1" x14ac:dyDescent="0.2">
      <c r="A2" s="99" t="s">
        <v>6</v>
      </c>
      <c r="B2" s="100"/>
      <c r="C2" s="100"/>
      <c r="D2" s="100"/>
      <c r="E2" s="100"/>
      <c r="F2" s="100"/>
      <c r="G2" s="101"/>
    </row>
    <row r="3" spans="1:7" ht="30" customHeight="1" x14ac:dyDescent="0.2">
      <c r="A3" s="102" t="s">
        <v>5</v>
      </c>
      <c r="B3" s="103"/>
      <c r="C3" s="103"/>
      <c r="D3" s="103"/>
      <c r="E3" s="103"/>
      <c r="F3" s="103"/>
      <c r="G3" s="104"/>
    </row>
    <row r="4" spans="1:7" ht="4.5" customHeight="1" x14ac:dyDescent="0.2">
      <c r="A4" s="9"/>
      <c r="B4" s="10"/>
      <c r="C4" s="11"/>
      <c r="D4" s="12"/>
      <c r="E4" s="12"/>
      <c r="F4" s="12"/>
      <c r="G4" s="13"/>
    </row>
    <row r="5" spans="1:7" ht="30" customHeight="1" thickBot="1" x14ac:dyDescent="0.25">
      <c r="A5" s="105" t="s">
        <v>9</v>
      </c>
      <c r="B5" s="106"/>
      <c r="C5" s="106"/>
      <c r="D5" s="106"/>
      <c r="E5" s="106"/>
      <c r="F5" s="106"/>
      <c r="G5" s="107"/>
    </row>
    <row r="6" spans="1:7" ht="9.9499999999999993" customHeight="1" thickBot="1" x14ac:dyDescent="0.25"/>
    <row r="7" spans="1:7" s="15" customFormat="1" ht="30" customHeight="1" x14ac:dyDescent="0.25">
      <c r="A7" s="108" t="s">
        <v>46</v>
      </c>
      <c r="B7" s="109"/>
      <c r="C7" s="110"/>
      <c r="D7" s="111" t="s">
        <v>111</v>
      </c>
      <c r="E7" s="112"/>
      <c r="F7" s="113"/>
      <c r="G7" s="14" t="s">
        <v>116</v>
      </c>
    </row>
    <row r="8" spans="1:7" s="16" customFormat="1" ht="30" customHeight="1" thickBot="1" x14ac:dyDescent="0.25">
      <c r="A8" s="93" t="s">
        <v>8</v>
      </c>
      <c r="B8" s="94"/>
      <c r="C8" s="95"/>
      <c r="D8" s="96"/>
      <c r="E8" s="4" t="s">
        <v>112</v>
      </c>
      <c r="F8" s="97"/>
      <c r="G8" s="98"/>
    </row>
    <row r="9" spans="1:7" ht="16.5" thickBot="1" x14ac:dyDescent="0.25"/>
    <row r="10" spans="1:7" ht="18.75" thickBot="1" x14ac:dyDescent="0.25">
      <c r="B10" s="8"/>
      <c r="C10" s="17" t="s">
        <v>39</v>
      </c>
      <c r="D10" s="18"/>
      <c r="E10" s="8"/>
      <c r="F10" s="8"/>
    </row>
    <row r="11" spans="1:7" ht="18" x14ac:dyDescent="0.2">
      <c r="B11" s="8"/>
      <c r="C11" s="19" t="s">
        <v>37</v>
      </c>
      <c r="D11" s="20">
        <f>'MEMORIAL MS'!G72</f>
        <v>0</v>
      </c>
      <c r="E11" s="8"/>
      <c r="F11" s="8"/>
    </row>
    <row r="12" spans="1:7" ht="18" x14ac:dyDescent="0.2">
      <c r="B12" s="8"/>
      <c r="C12" s="21" t="s">
        <v>38</v>
      </c>
      <c r="D12" s="22">
        <f>'MEMORIAL MS'!F11</f>
        <v>0</v>
      </c>
      <c r="E12" s="8"/>
      <c r="F12" s="8"/>
      <c r="G12" s="8"/>
    </row>
    <row r="13" spans="1:7" ht="18.75" thickBot="1" x14ac:dyDescent="0.25">
      <c r="B13" s="8"/>
      <c r="C13" s="27" t="s">
        <v>40</v>
      </c>
      <c r="D13" s="23" t="str">
        <f>IF((D12&gt;0),D11/D12,"")</f>
        <v/>
      </c>
      <c r="E13" s="8"/>
      <c r="F13" s="8"/>
      <c r="G13" s="8"/>
    </row>
    <row r="14" spans="1:7" x14ac:dyDescent="0.2">
      <c r="B14" s="8"/>
      <c r="C14" s="24"/>
      <c r="D14" s="8"/>
      <c r="E14" s="8"/>
      <c r="F14" s="8"/>
      <c r="G14" s="8"/>
    </row>
    <row r="15" spans="1:7" ht="16.5" thickBot="1" x14ac:dyDescent="0.25">
      <c r="B15" s="8"/>
      <c r="C15" s="24"/>
      <c r="D15" s="8"/>
      <c r="E15" s="8"/>
      <c r="F15" s="8"/>
      <c r="G15" s="8"/>
    </row>
    <row r="16" spans="1:7" ht="48" customHeight="1" thickBot="1" x14ac:dyDescent="0.25">
      <c r="B16" s="8"/>
      <c r="C16" s="116" t="s">
        <v>113</v>
      </c>
      <c r="D16" s="117"/>
      <c r="E16" s="118"/>
    </row>
    <row r="17" spans="1:7" ht="48" customHeight="1" thickBot="1" x14ac:dyDescent="0.3">
      <c r="B17" s="8"/>
      <c r="C17" s="25" t="s">
        <v>114</v>
      </c>
      <c r="D17" s="117" t="s">
        <v>115</v>
      </c>
      <c r="E17" s="118"/>
    </row>
    <row r="18" spans="1:7" s="24" customFormat="1" ht="24.95" customHeight="1" x14ac:dyDescent="0.2">
      <c r="A18" s="26"/>
      <c r="C18" s="1" t="s">
        <v>41</v>
      </c>
      <c r="D18" s="119">
        <v>31</v>
      </c>
      <c r="E18" s="120"/>
    </row>
    <row r="19" spans="1:7" ht="24.95" customHeight="1" x14ac:dyDescent="0.2">
      <c r="C19" s="2" t="s">
        <v>42</v>
      </c>
      <c r="D19" s="121">
        <v>32</v>
      </c>
      <c r="E19" s="122"/>
      <c r="F19" s="8"/>
      <c r="G19" s="8"/>
    </row>
    <row r="20" spans="1:7" ht="24.95" customHeight="1" x14ac:dyDescent="0.2">
      <c r="C20" s="2" t="s">
        <v>43</v>
      </c>
      <c r="D20" s="121">
        <v>33</v>
      </c>
      <c r="E20" s="122"/>
      <c r="F20" s="8"/>
      <c r="G20" s="8"/>
    </row>
    <row r="21" spans="1:7" ht="24.95" customHeight="1" x14ac:dyDescent="0.2">
      <c r="C21" s="2" t="s">
        <v>44</v>
      </c>
      <c r="D21" s="121">
        <v>34</v>
      </c>
      <c r="E21" s="122"/>
      <c r="F21" s="8"/>
      <c r="G21" s="8"/>
    </row>
    <row r="22" spans="1:7" ht="24.95" customHeight="1" thickBot="1" x14ac:dyDescent="0.25">
      <c r="C22" s="3" t="s">
        <v>45</v>
      </c>
      <c r="D22" s="114">
        <v>35</v>
      </c>
      <c r="E22" s="115"/>
      <c r="F22" s="8"/>
      <c r="G22" s="8"/>
    </row>
    <row r="23" spans="1:7" x14ac:dyDescent="0.2">
      <c r="D23" s="8"/>
      <c r="E23" s="8"/>
      <c r="F23" s="8"/>
      <c r="G23" s="8"/>
    </row>
    <row r="24" spans="1:7" x14ac:dyDescent="0.2">
      <c r="D24" s="8"/>
      <c r="E24" s="8"/>
      <c r="F24" s="8"/>
      <c r="G24" s="8"/>
    </row>
  </sheetData>
  <sheetProtection algorithmName="SHA-512" hashValue="iALsvsuSKkJ7hguqwgRg5P6ujdDUkpoaFk/NH6bTTv2eFp55PBUp5zQO+rSnMWb6Y2ubFy6XQyAKAeEyXd+rGg==" saltValue="iDSQ6cAwIXCOC47sw+/K6A==" spinCount="100000" sheet="1" objects="1" scenarios="1"/>
  <mergeCells count="15">
    <mergeCell ref="D22:E22"/>
    <mergeCell ref="C16:E16"/>
    <mergeCell ref="D17:E17"/>
    <mergeCell ref="D18:E18"/>
    <mergeCell ref="D19:E19"/>
    <mergeCell ref="D20:E20"/>
    <mergeCell ref="D21:E21"/>
    <mergeCell ref="A8:B8"/>
    <mergeCell ref="C8:D8"/>
    <mergeCell ref="F8:G8"/>
    <mergeCell ref="A2:G2"/>
    <mergeCell ref="A3:G3"/>
    <mergeCell ref="A5:G5"/>
    <mergeCell ref="A7:C7"/>
    <mergeCell ref="D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"/>
  <sheetViews>
    <sheetView topLeftCell="A49" zoomScale="90" zoomScaleNormal="90" workbookViewId="0">
      <selection activeCell="F70" sqref="F70"/>
    </sheetView>
  </sheetViews>
  <sheetFormatPr defaultColWidth="9.14453125" defaultRowHeight="15.75" x14ac:dyDescent="0.2"/>
  <cols>
    <col min="1" max="1" width="11.1640625" style="5" bestFit="1" customWidth="1"/>
    <col min="2" max="2" width="39.14453125" style="5" bestFit="1" customWidth="1"/>
    <col min="3" max="3" width="115.6875" style="29" customWidth="1"/>
    <col min="4" max="5" width="15.73828125" style="8" customWidth="1"/>
    <col min="6" max="7" width="15.73828125" style="7" customWidth="1"/>
    <col min="8" max="16384" width="9.14453125" style="8"/>
  </cols>
  <sheetData>
    <row r="1" spans="1:7" ht="5.0999999999999996" customHeight="1" thickBot="1" x14ac:dyDescent="0.25"/>
    <row r="2" spans="1:7" s="15" customFormat="1" ht="30" customHeight="1" x14ac:dyDescent="0.25">
      <c r="A2" s="99" t="s">
        <v>6</v>
      </c>
      <c r="B2" s="100"/>
      <c r="C2" s="100"/>
      <c r="D2" s="100"/>
      <c r="E2" s="100"/>
      <c r="F2" s="100"/>
      <c r="G2" s="101"/>
    </row>
    <row r="3" spans="1:7" s="15" customFormat="1" ht="30" customHeight="1" x14ac:dyDescent="0.25">
      <c r="A3" s="102" t="s">
        <v>5</v>
      </c>
      <c r="B3" s="103"/>
      <c r="C3" s="103"/>
      <c r="D3" s="103"/>
      <c r="E3" s="103"/>
      <c r="F3" s="103"/>
      <c r="G3" s="104"/>
    </row>
    <row r="4" spans="1:7" s="15" customFormat="1" ht="5.0999999999999996" customHeight="1" x14ac:dyDescent="0.25">
      <c r="A4" s="9"/>
      <c r="B4" s="10"/>
      <c r="C4" s="30"/>
      <c r="D4" s="31"/>
      <c r="E4" s="31"/>
      <c r="F4" s="12"/>
      <c r="G4" s="13"/>
    </row>
    <row r="5" spans="1:7" s="15" customFormat="1" ht="30" customHeight="1" thickBot="1" x14ac:dyDescent="0.3">
      <c r="A5" s="105" t="s">
        <v>9</v>
      </c>
      <c r="B5" s="106"/>
      <c r="C5" s="106"/>
      <c r="D5" s="106"/>
      <c r="E5" s="106"/>
      <c r="F5" s="106"/>
      <c r="G5" s="107"/>
    </row>
    <row r="6" spans="1:7" s="15" customFormat="1" ht="5.0999999999999996" customHeight="1" thickBot="1" x14ac:dyDescent="0.3">
      <c r="A6" s="32"/>
      <c r="B6" s="32"/>
      <c r="C6" s="32"/>
      <c r="D6" s="32"/>
      <c r="E6" s="32"/>
      <c r="F6" s="32"/>
      <c r="G6" s="32"/>
    </row>
    <row r="7" spans="1:7" s="15" customFormat="1" ht="30" customHeight="1" x14ac:dyDescent="0.25">
      <c r="A7" s="108" t="s">
        <v>46</v>
      </c>
      <c r="B7" s="109"/>
      <c r="C7" s="110"/>
      <c r="D7" s="125" t="s">
        <v>111</v>
      </c>
      <c r="E7" s="126"/>
      <c r="F7" s="127"/>
      <c r="G7" s="79" t="str">
        <f>IF((RESUMO!G7=0),"",RESUMO!G7)</f>
        <v>DE</v>
      </c>
    </row>
    <row r="8" spans="1:7" s="15" customFormat="1" ht="30" customHeight="1" thickBot="1" x14ac:dyDescent="0.3">
      <c r="A8" s="123" t="s">
        <v>8</v>
      </c>
      <c r="B8" s="124"/>
      <c r="C8" s="128" t="str">
        <f>IF((RESUMO!C8=0),"",RESUMO!C8)</f>
        <v/>
      </c>
      <c r="D8" s="129"/>
      <c r="E8" s="28" t="s">
        <v>112</v>
      </c>
      <c r="F8" s="130" t="str">
        <f>IF((RESUMO!F8=0),"",RESUMO!F8)</f>
        <v/>
      </c>
      <c r="G8" s="131"/>
    </row>
    <row r="9" spans="1:7" s="34" customFormat="1" ht="9.9499999999999993" customHeight="1" thickBot="1" x14ac:dyDescent="0.25">
      <c r="A9" s="33"/>
      <c r="B9" s="33"/>
      <c r="C9" s="33"/>
      <c r="D9" s="33"/>
      <c r="E9" s="33"/>
      <c r="F9" s="33"/>
      <c r="G9" s="33"/>
    </row>
    <row r="10" spans="1:7" ht="29.25" thickBot="1" x14ac:dyDescent="0.25">
      <c r="A10" s="132" t="s">
        <v>10</v>
      </c>
      <c r="B10" s="133"/>
      <c r="C10" s="35" t="s">
        <v>17</v>
      </c>
      <c r="D10" s="35" t="s">
        <v>11</v>
      </c>
      <c r="E10" s="35" t="s">
        <v>47</v>
      </c>
      <c r="F10" s="36" t="s">
        <v>7</v>
      </c>
      <c r="G10" s="37" t="s">
        <v>37</v>
      </c>
    </row>
    <row r="11" spans="1:7" ht="40.5" customHeight="1" x14ac:dyDescent="0.2">
      <c r="A11" s="134" t="s">
        <v>14</v>
      </c>
      <c r="B11" s="137" t="s">
        <v>0</v>
      </c>
      <c r="C11" s="38" t="s">
        <v>77</v>
      </c>
      <c r="D11" s="39">
        <v>30</v>
      </c>
      <c r="E11" s="39" t="s">
        <v>50</v>
      </c>
      <c r="F11" s="80"/>
      <c r="G11" s="87">
        <f>30*F11</f>
        <v>0</v>
      </c>
    </row>
    <row r="12" spans="1:7" ht="20.100000000000001" customHeight="1" x14ac:dyDescent="0.2">
      <c r="A12" s="135"/>
      <c r="B12" s="138"/>
      <c r="C12" s="42" t="s">
        <v>60</v>
      </c>
      <c r="D12" s="43">
        <v>1</v>
      </c>
      <c r="E12" s="43" t="s">
        <v>12</v>
      </c>
      <c r="F12" s="81"/>
      <c r="G12" s="88">
        <f>1*F12</f>
        <v>0</v>
      </c>
    </row>
    <row r="13" spans="1:7" ht="20.100000000000001" customHeight="1" x14ac:dyDescent="0.2">
      <c r="A13" s="135"/>
      <c r="B13" s="138"/>
      <c r="C13" s="42" t="s">
        <v>61</v>
      </c>
      <c r="D13" s="43">
        <v>1.5</v>
      </c>
      <c r="E13" s="43" t="s">
        <v>12</v>
      </c>
      <c r="F13" s="81"/>
      <c r="G13" s="88">
        <f>1.5*F13</f>
        <v>0</v>
      </c>
    </row>
    <row r="14" spans="1:7" ht="20.100000000000001" customHeight="1" x14ac:dyDescent="0.2">
      <c r="A14" s="135"/>
      <c r="B14" s="138"/>
      <c r="C14" s="44" t="s">
        <v>62</v>
      </c>
      <c r="D14" s="45">
        <v>3</v>
      </c>
      <c r="E14" s="45" t="s">
        <v>12</v>
      </c>
      <c r="F14" s="81"/>
      <c r="G14" s="88">
        <f>3*F14</f>
        <v>0</v>
      </c>
    </row>
    <row r="15" spans="1:7" ht="20.100000000000001" customHeight="1" x14ac:dyDescent="0.2">
      <c r="A15" s="135"/>
      <c r="B15" s="138"/>
      <c r="C15" s="42" t="s">
        <v>63</v>
      </c>
      <c r="D15" s="43">
        <v>4</v>
      </c>
      <c r="E15" s="43" t="s">
        <v>12</v>
      </c>
      <c r="F15" s="81"/>
      <c r="G15" s="88">
        <f>4*F15</f>
        <v>0</v>
      </c>
    </row>
    <row r="16" spans="1:7" ht="20.100000000000001" customHeight="1" thickBot="1" x14ac:dyDescent="0.25">
      <c r="A16" s="136"/>
      <c r="B16" s="139"/>
      <c r="C16" s="47" t="s">
        <v>64</v>
      </c>
      <c r="D16" s="48">
        <v>2</v>
      </c>
      <c r="E16" s="48" t="s">
        <v>12</v>
      </c>
      <c r="F16" s="82"/>
      <c r="G16" s="88">
        <f>2*F16</f>
        <v>0</v>
      </c>
    </row>
    <row r="17" spans="1:7" ht="20.100000000000001" customHeight="1" x14ac:dyDescent="0.2">
      <c r="A17" s="134" t="s">
        <v>15</v>
      </c>
      <c r="B17" s="134" t="s">
        <v>13</v>
      </c>
      <c r="C17" s="49" t="s">
        <v>65</v>
      </c>
      <c r="D17" s="40">
        <v>7</v>
      </c>
      <c r="E17" s="40" t="s">
        <v>51</v>
      </c>
      <c r="F17" s="80"/>
      <c r="G17" s="87">
        <f>7*F17</f>
        <v>0</v>
      </c>
    </row>
    <row r="18" spans="1:7" ht="20.100000000000001" customHeight="1" x14ac:dyDescent="0.2">
      <c r="A18" s="135"/>
      <c r="B18" s="135"/>
      <c r="C18" s="42" t="s">
        <v>67</v>
      </c>
      <c r="D18" s="43">
        <v>7</v>
      </c>
      <c r="E18" s="43" t="s">
        <v>52</v>
      </c>
      <c r="F18" s="81"/>
      <c r="G18" s="89">
        <f>7*F18</f>
        <v>0</v>
      </c>
    </row>
    <row r="19" spans="1:7" ht="20.100000000000001" customHeight="1" x14ac:dyDescent="0.2">
      <c r="A19" s="135"/>
      <c r="B19" s="135"/>
      <c r="C19" s="42" t="s">
        <v>66</v>
      </c>
      <c r="D19" s="43">
        <v>2</v>
      </c>
      <c r="E19" s="43" t="s">
        <v>53</v>
      </c>
      <c r="F19" s="81"/>
      <c r="G19" s="88">
        <f t="shared" ref="G19:G66" si="0">2*F19</f>
        <v>0</v>
      </c>
    </row>
    <row r="20" spans="1:7" s="24" customFormat="1" ht="20.100000000000001" customHeight="1" x14ac:dyDescent="0.2">
      <c r="A20" s="135"/>
      <c r="B20" s="135" t="s">
        <v>1</v>
      </c>
      <c r="C20" s="51" t="s">
        <v>68</v>
      </c>
      <c r="D20" s="52">
        <v>2</v>
      </c>
      <c r="E20" s="52" t="s">
        <v>51</v>
      </c>
      <c r="F20" s="83"/>
      <c r="G20" s="90">
        <f t="shared" si="0"/>
        <v>0</v>
      </c>
    </row>
    <row r="21" spans="1:7" s="24" customFormat="1" ht="20.100000000000001" customHeight="1" x14ac:dyDescent="0.2">
      <c r="A21" s="135"/>
      <c r="B21" s="135"/>
      <c r="C21" s="51" t="s">
        <v>69</v>
      </c>
      <c r="D21" s="53">
        <v>3</v>
      </c>
      <c r="E21" s="52" t="s">
        <v>51</v>
      </c>
      <c r="F21" s="83"/>
      <c r="G21" s="90">
        <f t="shared" ref="G21" si="1">3*F21</f>
        <v>0</v>
      </c>
    </row>
    <row r="22" spans="1:7" s="24" customFormat="1" ht="20.100000000000001" customHeight="1" x14ac:dyDescent="0.2">
      <c r="A22" s="135"/>
      <c r="B22" s="135"/>
      <c r="C22" s="51" t="s">
        <v>70</v>
      </c>
      <c r="D22" s="52">
        <v>4</v>
      </c>
      <c r="E22" s="52" t="s">
        <v>51</v>
      </c>
      <c r="F22" s="83"/>
      <c r="G22" s="90">
        <f t="shared" ref="G22:G65" si="2">4*F22</f>
        <v>0</v>
      </c>
    </row>
    <row r="23" spans="1:7" ht="20.100000000000001" customHeight="1" x14ac:dyDescent="0.2">
      <c r="A23" s="135"/>
      <c r="B23" s="135"/>
      <c r="C23" s="54" t="s">
        <v>72</v>
      </c>
      <c r="D23" s="45">
        <v>8</v>
      </c>
      <c r="E23" s="45" t="s">
        <v>54</v>
      </c>
      <c r="F23" s="81"/>
      <c r="G23" s="88">
        <f>8*F23</f>
        <v>0</v>
      </c>
    </row>
    <row r="24" spans="1:7" ht="20.100000000000001" customHeight="1" x14ac:dyDescent="0.2">
      <c r="A24" s="135"/>
      <c r="B24" s="135"/>
      <c r="C24" s="54" t="s">
        <v>71</v>
      </c>
      <c r="D24" s="43">
        <v>2</v>
      </c>
      <c r="E24" s="43" t="s">
        <v>55</v>
      </c>
      <c r="F24" s="81"/>
      <c r="G24" s="88">
        <f>2*F24</f>
        <v>0</v>
      </c>
    </row>
    <row r="25" spans="1:7" ht="40.5" customHeight="1" x14ac:dyDescent="0.2">
      <c r="A25" s="135"/>
      <c r="B25" s="135"/>
      <c r="C25" s="55" t="s">
        <v>16</v>
      </c>
      <c r="D25" s="50">
        <v>1</v>
      </c>
      <c r="E25" s="43" t="s">
        <v>49</v>
      </c>
      <c r="F25" s="81"/>
      <c r="G25" s="88">
        <f>1*F25</f>
        <v>0</v>
      </c>
    </row>
    <row r="26" spans="1:7" ht="21.75" customHeight="1" thickBot="1" x14ac:dyDescent="0.25">
      <c r="A26" s="136"/>
      <c r="B26" s="136"/>
      <c r="C26" s="56" t="s">
        <v>95</v>
      </c>
      <c r="D26" s="48">
        <v>10</v>
      </c>
      <c r="E26" s="48" t="s">
        <v>56</v>
      </c>
      <c r="F26" s="82"/>
      <c r="G26" s="91">
        <f>10*F26</f>
        <v>0</v>
      </c>
    </row>
    <row r="27" spans="1:7" ht="20.100000000000001" customHeight="1" x14ac:dyDescent="0.2">
      <c r="A27" s="134" t="s">
        <v>18</v>
      </c>
      <c r="B27" s="134" t="s">
        <v>2</v>
      </c>
      <c r="C27" s="57" t="s">
        <v>73</v>
      </c>
      <c r="D27" s="40">
        <v>1</v>
      </c>
      <c r="E27" s="40" t="s">
        <v>49</v>
      </c>
      <c r="F27" s="80"/>
      <c r="G27" s="87">
        <f>1*F27</f>
        <v>0</v>
      </c>
    </row>
    <row r="28" spans="1:7" ht="20.100000000000001" customHeight="1" x14ac:dyDescent="0.2">
      <c r="A28" s="135"/>
      <c r="B28" s="135"/>
      <c r="C28" s="58" t="s">
        <v>74</v>
      </c>
      <c r="D28" s="43">
        <v>1</v>
      </c>
      <c r="E28" s="43" t="s">
        <v>57</v>
      </c>
      <c r="F28" s="81"/>
      <c r="G28" s="88">
        <f>1*F28</f>
        <v>0</v>
      </c>
    </row>
    <row r="29" spans="1:7" ht="20.100000000000001" customHeight="1" x14ac:dyDescent="0.2">
      <c r="A29" s="135"/>
      <c r="B29" s="135"/>
      <c r="C29" s="55" t="s">
        <v>19</v>
      </c>
      <c r="D29" s="43">
        <v>2</v>
      </c>
      <c r="E29" s="43" t="s">
        <v>49</v>
      </c>
      <c r="F29" s="81"/>
      <c r="G29" s="88">
        <f>2*F29</f>
        <v>0</v>
      </c>
    </row>
    <row r="30" spans="1:7" ht="20.100000000000001" customHeight="1" x14ac:dyDescent="0.2">
      <c r="A30" s="135"/>
      <c r="B30" s="41" t="s">
        <v>3</v>
      </c>
      <c r="C30" s="42" t="s">
        <v>20</v>
      </c>
      <c r="D30" s="50">
        <v>1</v>
      </c>
      <c r="E30" s="43" t="s">
        <v>49</v>
      </c>
      <c r="F30" s="81"/>
      <c r="G30" s="88">
        <f>1*F30</f>
        <v>0</v>
      </c>
    </row>
    <row r="31" spans="1:7" ht="22.5" customHeight="1" x14ac:dyDescent="0.2">
      <c r="A31" s="135"/>
      <c r="B31" s="59" t="s">
        <v>4</v>
      </c>
      <c r="C31" s="55" t="s">
        <v>21</v>
      </c>
      <c r="D31" s="43">
        <v>1</v>
      </c>
      <c r="E31" s="43" t="s">
        <v>49</v>
      </c>
      <c r="F31" s="81"/>
      <c r="G31" s="88">
        <f>1*F31</f>
        <v>0</v>
      </c>
    </row>
    <row r="32" spans="1:7" ht="20.100000000000001" customHeight="1" thickBot="1" x14ac:dyDescent="0.25">
      <c r="A32" s="136"/>
      <c r="B32" s="46" t="s">
        <v>2</v>
      </c>
      <c r="C32" s="47" t="s">
        <v>22</v>
      </c>
      <c r="D32" s="48">
        <v>1</v>
      </c>
      <c r="E32" s="48" t="s">
        <v>49</v>
      </c>
      <c r="F32" s="82"/>
      <c r="G32" s="91">
        <f>1*F32</f>
        <v>0</v>
      </c>
    </row>
    <row r="33" spans="1:7" ht="20.100000000000001" customHeight="1" x14ac:dyDescent="0.2">
      <c r="A33" s="134" t="s">
        <v>23</v>
      </c>
      <c r="B33" s="134" t="s">
        <v>2</v>
      </c>
      <c r="C33" s="57" t="s">
        <v>75</v>
      </c>
      <c r="D33" s="40">
        <v>3</v>
      </c>
      <c r="E33" s="40" t="s">
        <v>50</v>
      </c>
      <c r="F33" s="80"/>
      <c r="G33" s="87">
        <f>3*F33</f>
        <v>0</v>
      </c>
    </row>
    <row r="34" spans="1:7" ht="20.100000000000001" customHeight="1" x14ac:dyDescent="0.2">
      <c r="A34" s="135"/>
      <c r="B34" s="135"/>
      <c r="C34" s="58" t="s">
        <v>76</v>
      </c>
      <c r="D34" s="43">
        <v>3</v>
      </c>
      <c r="E34" s="43" t="s">
        <v>50</v>
      </c>
      <c r="F34" s="81"/>
      <c r="G34" s="88">
        <f>3*F34</f>
        <v>0</v>
      </c>
    </row>
    <row r="35" spans="1:7" ht="20.100000000000001" customHeight="1" thickBot="1" x14ac:dyDescent="0.25">
      <c r="A35" s="136"/>
      <c r="B35" s="136"/>
      <c r="C35" s="47" t="s">
        <v>25</v>
      </c>
      <c r="D35" s="48">
        <v>1.5</v>
      </c>
      <c r="E35" s="48" t="s">
        <v>50</v>
      </c>
      <c r="F35" s="82"/>
      <c r="G35" s="91">
        <f>1.5*F35</f>
        <v>0</v>
      </c>
    </row>
    <row r="36" spans="1:7" ht="20.100000000000001" customHeight="1" x14ac:dyDescent="0.2">
      <c r="A36" s="134" t="s">
        <v>24</v>
      </c>
      <c r="B36" s="134" t="s">
        <v>2</v>
      </c>
      <c r="C36" s="60" t="s">
        <v>78</v>
      </c>
      <c r="D36" s="40">
        <v>20</v>
      </c>
      <c r="E36" s="40" t="s">
        <v>50</v>
      </c>
      <c r="F36" s="80"/>
      <c r="G36" s="87">
        <f>20*F36</f>
        <v>0</v>
      </c>
    </row>
    <row r="37" spans="1:7" ht="20.100000000000001" customHeight="1" x14ac:dyDescent="0.2">
      <c r="A37" s="135"/>
      <c r="B37" s="135"/>
      <c r="C37" s="61" t="s">
        <v>96</v>
      </c>
      <c r="D37" s="50">
        <v>16</v>
      </c>
      <c r="E37" s="43" t="s">
        <v>50</v>
      </c>
      <c r="F37" s="81"/>
      <c r="G37" s="88">
        <f>16*F37</f>
        <v>0</v>
      </c>
    </row>
    <row r="38" spans="1:7" ht="20.100000000000001" customHeight="1" x14ac:dyDescent="0.2">
      <c r="A38" s="135"/>
      <c r="B38" s="135"/>
      <c r="C38" s="61" t="s">
        <v>97</v>
      </c>
      <c r="D38" s="50">
        <v>12</v>
      </c>
      <c r="E38" s="52" t="s">
        <v>50</v>
      </c>
      <c r="F38" s="81"/>
      <c r="G38" s="88">
        <f>12*F38</f>
        <v>0</v>
      </c>
    </row>
    <row r="39" spans="1:7" ht="20.100000000000001" customHeight="1" x14ac:dyDescent="0.2">
      <c r="A39" s="135"/>
      <c r="B39" s="135"/>
      <c r="C39" s="61" t="s">
        <v>99</v>
      </c>
      <c r="D39" s="52">
        <v>10</v>
      </c>
      <c r="E39" s="43" t="s">
        <v>50</v>
      </c>
      <c r="F39" s="81"/>
      <c r="G39" s="88">
        <f>10*F39</f>
        <v>0</v>
      </c>
    </row>
    <row r="40" spans="1:7" ht="20.100000000000001" customHeight="1" thickBot="1" x14ac:dyDescent="0.25">
      <c r="A40" s="136"/>
      <c r="B40" s="136"/>
      <c r="C40" s="62" t="s">
        <v>98</v>
      </c>
      <c r="D40" s="48">
        <v>16</v>
      </c>
      <c r="E40" s="48" t="s">
        <v>50</v>
      </c>
      <c r="F40" s="82"/>
      <c r="G40" s="91">
        <f>16*F40</f>
        <v>0</v>
      </c>
    </row>
    <row r="41" spans="1:7" ht="20.100000000000001" customHeight="1" x14ac:dyDescent="0.2">
      <c r="A41" s="134" t="s">
        <v>26</v>
      </c>
      <c r="B41" s="134" t="s">
        <v>2</v>
      </c>
      <c r="C41" s="63" t="s">
        <v>107</v>
      </c>
      <c r="D41" s="39">
        <v>0.1</v>
      </c>
      <c r="E41" s="39" t="s">
        <v>48</v>
      </c>
      <c r="F41" s="80"/>
      <c r="G41" s="87">
        <f>0.1*F41</f>
        <v>0</v>
      </c>
    </row>
    <row r="42" spans="1:7" ht="20.100000000000001" customHeight="1" x14ac:dyDescent="0.2">
      <c r="A42" s="135"/>
      <c r="B42" s="135"/>
      <c r="C42" s="61" t="s">
        <v>108</v>
      </c>
      <c r="D42" s="43">
        <v>0.25</v>
      </c>
      <c r="E42" s="43" t="s">
        <v>48</v>
      </c>
      <c r="F42" s="81"/>
      <c r="G42" s="88">
        <f>0.25*F42</f>
        <v>0</v>
      </c>
    </row>
    <row r="43" spans="1:7" ht="20.100000000000001" customHeight="1" x14ac:dyDescent="0.2">
      <c r="A43" s="135"/>
      <c r="B43" s="135"/>
      <c r="C43" s="61" t="s">
        <v>109</v>
      </c>
      <c r="D43" s="52">
        <v>0.25</v>
      </c>
      <c r="E43" s="52" t="s">
        <v>48</v>
      </c>
      <c r="F43" s="81"/>
      <c r="G43" s="88">
        <f t="shared" ref="G43" si="3">0.25*F43</f>
        <v>0</v>
      </c>
    </row>
    <row r="44" spans="1:7" ht="20.100000000000001" customHeight="1" thickBot="1" x14ac:dyDescent="0.25">
      <c r="A44" s="136"/>
      <c r="B44" s="136"/>
      <c r="C44" s="62" t="s">
        <v>110</v>
      </c>
      <c r="D44" s="48">
        <v>0.5</v>
      </c>
      <c r="E44" s="48" t="s">
        <v>48</v>
      </c>
      <c r="F44" s="82"/>
      <c r="G44" s="88">
        <f>0.5*F44</f>
        <v>0</v>
      </c>
    </row>
    <row r="45" spans="1:7" ht="20.100000000000001" customHeight="1" x14ac:dyDescent="0.2">
      <c r="A45" s="134" t="s">
        <v>27</v>
      </c>
      <c r="B45" s="134" t="s">
        <v>2</v>
      </c>
      <c r="C45" s="63" t="s">
        <v>79</v>
      </c>
      <c r="D45" s="39">
        <v>1</v>
      </c>
      <c r="E45" s="39" t="s">
        <v>49</v>
      </c>
      <c r="F45" s="80"/>
      <c r="G45" s="87">
        <f>1*F45</f>
        <v>0</v>
      </c>
    </row>
    <row r="46" spans="1:7" ht="20.100000000000001" customHeight="1" x14ac:dyDescent="0.2">
      <c r="A46" s="135"/>
      <c r="B46" s="135"/>
      <c r="C46" s="61" t="s">
        <v>81</v>
      </c>
      <c r="D46" s="52">
        <v>1</v>
      </c>
      <c r="E46" s="52" t="s">
        <v>49</v>
      </c>
      <c r="F46" s="81"/>
      <c r="G46" s="88">
        <f>1*F46</f>
        <v>0</v>
      </c>
    </row>
    <row r="47" spans="1:7" ht="20.100000000000001" customHeight="1" x14ac:dyDescent="0.2">
      <c r="A47" s="135"/>
      <c r="B47" s="135"/>
      <c r="C47" s="63" t="s">
        <v>80</v>
      </c>
      <c r="D47" s="52">
        <v>1</v>
      </c>
      <c r="E47" s="52" t="s">
        <v>49</v>
      </c>
      <c r="F47" s="81"/>
      <c r="G47" s="88">
        <f>1*F47</f>
        <v>0</v>
      </c>
    </row>
    <row r="48" spans="1:7" ht="20.100000000000001" customHeight="1" x14ac:dyDescent="0.2">
      <c r="A48" s="135"/>
      <c r="B48" s="41" t="s">
        <v>1</v>
      </c>
      <c r="C48" s="61" t="s">
        <v>82</v>
      </c>
      <c r="D48" s="52">
        <v>0.1</v>
      </c>
      <c r="E48" s="52" t="s">
        <v>49</v>
      </c>
      <c r="F48" s="81"/>
      <c r="G48" s="88">
        <f>0.1*F48</f>
        <v>0</v>
      </c>
    </row>
    <row r="49" spans="1:7" ht="20.100000000000001" customHeight="1" x14ac:dyDescent="0.2">
      <c r="A49" s="135"/>
      <c r="B49" s="41" t="s">
        <v>0</v>
      </c>
      <c r="C49" s="61" t="s">
        <v>83</v>
      </c>
      <c r="D49" s="52">
        <v>0.1</v>
      </c>
      <c r="E49" s="52" t="s">
        <v>49</v>
      </c>
      <c r="F49" s="81"/>
      <c r="G49" s="88">
        <f t="shared" ref="G49:G50" si="4">0.1*F49</f>
        <v>0</v>
      </c>
    </row>
    <row r="50" spans="1:7" ht="20.100000000000001" customHeight="1" thickBot="1" x14ac:dyDescent="0.25">
      <c r="A50" s="136"/>
      <c r="B50" s="46" t="s">
        <v>3</v>
      </c>
      <c r="C50" s="64" t="s">
        <v>84</v>
      </c>
      <c r="D50" s="65">
        <v>0.1</v>
      </c>
      <c r="E50" s="65" t="s">
        <v>49</v>
      </c>
      <c r="F50" s="82"/>
      <c r="G50" s="91">
        <f t="shared" si="4"/>
        <v>0</v>
      </c>
    </row>
    <row r="51" spans="1:7" ht="20.100000000000001" customHeight="1" x14ac:dyDescent="0.2">
      <c r="A51" s="134" t="s">
        <v>28</v>
      </c>
      <c r="B51" s="140" t="s">
        <v>4</v>
      </c>
      <c r="C51" s="66" t="s">
        <v>100</v>
      </c>
      <c r="D51" s="67">
        <v>1</v>
      </c>
      <c r="E51" s="67" t="s">
        <v>49</v>
      </c>
      <c r="F51" s="80"/>
      <c r="G51" s="87">
        <f>1*F51</f>
        <v>0</v>
      </c>
    </row>
    <row r="52" spans="1:7" ht="20.100000000000001" customHeight="1" x14ac:dyDescent="0.2">
      <c r="A52" s="135"/>
      <c r="B52" s="141"/>
      <c r="C52" s="68" t="s">
        <v>101</v>
      </c>
      <c r="D52" s="43">
        <v>2</v>
      </c>
      <c r="E52" s="43" t="s">
        <v>49</v>
      </c>
      <c r="F52" s="81"/>
      <c r="G52" s="88">
        <f>2*F52</f>
        <v>0</v>
      </c>
    </row>
    <row r="53" spans="1:7" ht="18" customHeight="1" x14ac:dyDescent="0.2">
      <c r="A53" s="135"/>
      <c r="B53" s="141" t="s">
        <v>0</v>
      </c>
      <c r="C53" s="69" t="s">
        <v>103</v>
      </c>
      <c r="D53" s="45">
        <v>1</v>
      </c>
      <c r="E53" s="45" t="s">
        <v>49</v>
      </c>
      <c r="F53" s="81"/>
      <c r="G53" s="88">
        <f>1*F53</f>
        <v>0</v>
      </c>
    </row>
    <row r="54" spans="1:7" ht="21.75" customHeight="1" thickBot="1" x14ac:dyDescent="0.25">
      <c r="A54" s="136"/>
      <c r="B54" s="142"/>
      <c r="C54" s="70" t="s">
        <v>102</v>
      </c>
      <c r="D54" s="48">
        <v>2</v>
      </c>
      <c r="E54" s="48" t="s">
        <v>49</v>
      </c>
      <c r="F54" s="82"/>
      <c r="G54" s="91">
        <f>2*F54</f>
        <v>0</v>
      </c>
    </row>
    <row r="55" spans="1:7" ht="20.25" customHeight="1" x14ac:dyDescent="0.2">
      <c r="A55" s="134" t="s">
        <v>29</v>
      </c>
      <c r="B55" s="140" t="s">
        <v>4</v>
      </c>
      <c r="C55" s="68" t="s">
        <v>104</v>
      </c>
      <c r="D55" s="40">
        <v>20</v>
      </c>
      <c r="E55" s="40" t="s">
        <v>58</v>
      </c>
      <c r="F55" s="80"/>
      <c r="G55" s="87">
        <f>20*F55</f>
        <v>0</v>
      </c>
    </row>
    <row r="56" spans="1:7" ht="17.25" customHeight="1" x14ac:dyDescent="0.2">
      <c r="A56" s="135"/>
      <c r="B56" s="141"/>
      <c r="C56" s="69" t="s">
        <v>105</v>
      </c>
      <c r="D56" s="43">
        <v>10</v>
      </c>
      <c r="E56" s="43" t="s">
        <v>58</v>
      </c>
      <c r="F56" s="81"/>
      <c r="G56" s="88">
        <f>10*F56</f>
        <v>0</v>
      </c>
    </row>
    <row r="57" spans="1:7" ht="19.5" customHeight="1" thickBot="1" x14ac:dyDescent="0.25">
      <c r="A57" s="136"/>
      <c r="B57" s="142"/>
      <c r="C57" s="70" t="s">
        <v>106</v>
      </c>
      <c r="D57" s="71">
        <v>2</v>
      </c>
      <c r="E57" s="48" t="s">
        <v>58</v>
      </c>
      <c r="F57" s="82"/>
      <c r="G57" s="91">
        <f>2*F57</f>
        <v>0</v>
      </c>
    </row>
    <row r="58" spans="1:7" ht="20.100000000000001" customHeight="1" x14ac:dyDescent="0.2">
      <c r="A58" s="134" t="s">
        <v>30</v>
      </c>
      <c r="B58" s="140" t="s">
        <v>2</v>
      </c>
      <c r="C58" s="68" t="s">
        <v>85</v>
      </c>
      <c r="D58" s="40">
        <v>2</v>
      </c>
      <c r="E58" s="67" t="s">
        <v>49</v>
      </c>
      <c r="F58" s="80"/>
      <c r="G58" s="87">
        <f>2*F58</f>
        <v>0</v>
      </c>
    </row>
    <row r="59" spans="1:7" ht="20.100000000000001" customHeight="1" x14ac:dyDescent="0.2">
      <c r="A59" s="135"/>
      <c r="B59" s="141"/>
      <c r="C59" s="68" t="s">
        <v>86</v>
      </c>
      <c r="D59" s="50">
        <v>1</v>
      </c>
      <c r="E59" s="43" t="s">
        <v>49</v>
      </c>
      <c r="F59" s="81"/>
      <c r="G59" s="88">
        <f>1*F59</f>
        <v>0</v>
      </c>
    </row>
    <row r="60" spans="1:7" ht="20.100000000000001" customHeight="1" thickBot="1" x14ac:dyDescent="0.25">
      <c r="A60" s="136"/>
      <c r="B60" s="142"/>
      <c r="C60" s="72" t="s">
        <v>31</v>
      </c>
      <c r="D60" s="73">
        <v>1</v>
      </c>
      <c r="E60" s="73" t="s">
        <v>49</v>
      </c>
      <c r="F60" s="82"/>
      <c r="G60" s="91">
        <f>1*F60</f>
        <v>0</v>
      </c>
    </row>
    <row r="61" spans="1:7" ht="21.75" customHeight="1" thickBot="1" x14ac:dyDescent="0.25">
      <c r="A61" s="35" t="s">
        <v>33</v>
      </c>
      <c r="B61" s="35" t="s">
        <v>2</v>
      </c>
      <c r="C61" s="74" t="s">
        <v>32</v>
      </c>
      <c r="D61" s="75">
        <v>1</v>
      </c>
      <c r="E61" s="75" t="s">
        <v>49</v>
      </c>
      <c r="F61" s="84"/>
      <c r="G61" s="92">
        <f>1*F61</f>
        <v>0</v>
      </c>
    </row>
    <row r="62" spans="1:7" ht="18" customHeight="1" x14ac:dyDescent="0.2">
      <c r="A62" s="134" t="s">
        <v>34</v>
      </c>
      <c r="B62" s="140" t="s">
        <v>2</v>
      </c>
      <c r="C62" s="68" t="s">
        <v>87</v>
      </c>
      <c r="D62" s="76">
        <v>40</v>
      </c>
      <c r="E62" s="76" t="s">
        <v>50</v>
      </c>
      <c r="F62" s="85"/>
      <c r="G62" s="89">
        <f>40*F62</f>
        <v>0</v>
      </c>
    </row>
    <row r="63" spans="1:7" ht="17.25" customHeight="1" x14ac:dyDescent="0.2">
      <c r="A63" s="135"/>
      <c r="B63" s="141"/>
      <c r="C63" s="68" t="s">
        <v>88</v>
      </c>
      <c r="D63" s="43">
        <v>32</v>
      </c>
      <c r="E63" s="43" t="s">
        <v>50</v>
      </c>
      <c r="F63" s="81"/>
      <c r="G63" s="88">
        <f>32*F63</f>
        <v>0</v>
      </c>
    </row>
    <row r="64" spans="1:7" ht="20.100000000000001" customHeight="1" x14ac:dyDescent="0.2">
      <c r="A64" s="135"/>
      <c r="B64" s="141"/>
      <c r="C64" s="69" t="s">
        <v>89</v>
      </c>
      <c r="D64" s="43">
        <v>6</v>
      </c>
      <c r="E64" s="43" t="s">
        <v>50</v>
      </c>
      <c r="F64" s="81"/>
      <c r="G64" s="88">
        <f>6*F64</f>
        <v>0</v>
      </c>
    </row>
    <row r="65" spans="1:7" ht="20.100000000000001" customHeight="1" x14ac:dyDescent="0.2">
      <c r="A65" s="135"/>
      <c r="B65" s="141"/>
      <c r="C65" s="69" t="s">
        <v>90</v>
      </c>
      <c r="D65" s="43">
        <v>4</v>
      </c>
      <c r="E65" s="43" t="s">
        <v>50</v>
      </c>
      <c r="F65" s="81"/>
      <c r="G65" s="88">
        <f t="shared" si="2"/>
        <v>0</v>
      </c>
    </row>
    <row r="66" spans="1:7" ht="20.25" customHeight="1" x14ac:dyDescent="0.2">
      <c r="A66" s="135"/>
      <c r="B66" s="141"/>
      <c r="C66" s="69" t="s">
        <v>91</v>
      </c>
      <c r="D66" s="43">
        <v>2</v>
      </c>
      <c r="E66" s="52" t="s">
        <v>50</v>
      </c>
      <c r="F66" s="81"/>
      <c r="G66" s="88">
        <f t="shared" si="0"/>
        <v>0</v>
      </c>
    </row>
    <row r="67" spans="1:7" ht="20.100000000000001" customHeight="1" x14ac:dyDescent="0.2">
      <c r="A67" s="135"/>
      <c r="B67" s="141"/>
      <c r="C67" s="68" t="s">
        <v>92</v>
      </c>
      <c r="D67" s="53">
        <v>1</v>
      </c>
      <c r="E67" s="52" t="s">
        <v>50</v>
      </c>
      <c r="F67" s="81"/>
      <c r="G67" s="88">
        <f>1*F67</f>
        <v>0</v>
      </c>
    </row>
    <row r="68" spans="1:7" s="24" customFormat="1" ht="20.100000000000001" customHeight="1" x14ac:dyDescent="0.2">
      <c r="A68" s="135"/>
      <c r="B68" s="141"/>
      <c r="C68" s="55" t="s">
        <v>93</v>
      </c>
      <c r="D68" s="52">
        <v>28</v>
      </c>
      <c r="E68" s="52" t="s">
        <v>50</v>
      </c>
      <c r="F68" s="83"/>
      <c r="G68" s="90">
        <f>28*F68</f>
        <v>0</v>
      </c>
    </row>
    <row r="69" spans="1:7" ht="20.100000000000001" customHeight="1" thickBot="1" x14ac:dyDescent="0.25">
      <c r="A69" s="136"/>
      <c r="B69" s="142"/>
      <c r="C69" s="47" t="s">
        <v>36</v>
      </c>
      <c r="D69" s="48">
        <v>1</v>
      </c>
      <c r="E69" s="48" t="s">
        <v>50</v>
      </c>
      <c r="F69" s="82"/>
      <c r="G69" s="91">
        <f>1*F69</f>
        <v>0</v>
      </c>
    </row>
    <row r="70" spans="1:7" ht="20.100000000000001" customHeight="1" thickBot="1" x14ac:dyDescent="0.25">
      <c r="A70" s="35" t="s">
        <v>35</v>
      </c>
      <c r="B70" s="35" t="s">
        <v>1</v>
      </c>
      <c r="C70" s="77" t="s">
        <v>94</v>
      </c>
      <c r="D70" s="75">
        <v>10</v>
      </c>
      <c r="E70" s="75" t="s">
        <v>59</v>
      </c>
      <c r="F70" s="84"/>
      <c r="G70" s="92">
        <f t="shared" ref="G70" si="5">10*F70</f>
        <v>0</v>
      </c>
    </row>
    <row r="71" spans="1:7" ht="16.5" thickBot="1" x14ac:dyDescent="0.25">
      <c r="D71" s="7"/>
      <c r="E71" s="7"/>
    </row>
    <row r="72" spans="1:7" s="34" customFormat="1" ht="30" customHeight="1" thickBot="1" x14ac:dyDescent="0.25">
      <c r="A72" s="33"/>
      <c r="B72" s="33"/>
      <c r="C72" s="78"/>
      <c r="D72" s="143" t="s">
        <v>37</v>
      </c>
      <c r="E72" s="143"/>
      <c r="F72" s="143"/>
      <c r="G72" s="86">
        <f>SUM(G11:G70)</f>
        <v>0</v>
      </c>
    </row>
    <row r="73" spans="1:7" x14ac:dyDescent="0.2">
      <c r="D73" s="7"/>
      <c r="E73" s="7"/>
    </row>
    <row r="74" spans="1:7" x14ac:dyDescent="0.2">
      <c r="D74" s="7"/>
      <c r="E74" s="7"/>
    </row>
    <row r="75" spans="1:7" x14ac:dyDescent="0.2">
      <c r="F75" s="8"/>
      <c r="G75" s="8"/>
    </row>
    <row r="76" spans="1:7" x14ac:dyDescent="0.2">
      <c r="F76" s="8"/>
      <c r="G76" s="8"/>
    </row>
    <row r="77" spans="1:7" ht="20.100000000000001" customHeight="1" x14ac:dyDescent="0.2">
      <c r="C77" s="8"/>
      <c r="F77" s="8"/>
      <c r="G77" s="8"/>
    </row>
    <row r="78" spans="1:7" ht="20.100000000000001" customHeight="1" x14ac:dyDescent="0.2">
      <c r="C78" s="8"/>
      <c r="F78" s="8"/>
      <c r="G78" s="8"/>
    </row>
    <row r="79" spans="1:7" ht="20.100000000000001" customHeight="1" x14ac:dyDescent="0.2">
      <c r="C79" s="8"/>
      <c r="F79" s="8"/>
      <c r="G79" s="8"/>
    </row>
    <row r="80" spans="1:7" ht="20.100000000000001" customHeight="1" x14ac:dyDescent="0.2">
      <c r="C80" s="8"/>
      <c r="F80" s="8"/>
      <c r="G80" s="8"/>
    </row>
    <row r="81" spans="3:7" ht="20.100000000000001" customHeight="1" x14ac:dyDescent="0.2">
      <c r="C81" s="8"/>
      <c r="F81" s="8"/>
      <c r="G81" s="8"/>
    </row>
    <row r="82" spans="3:7" ht="20.100000000000001" customHeight="1" x14ac:dyDescent="0.2">
      <c r="C82" s="8"/>
      <c r="F82" s="8"/>
      <c r="G82" s="8"/>
    </row>
    <row r="83" spans="3:7" ht="36.75" customHeight="1" x14ac:dyDescent="0.2">
      <c r="C83" s="8"/>
      <c r="F83" s="8"/>
      <c r="G83" s="8"/>
    </row>
    <row r="84" spans="3:7" ht="39.75" customHeight="1" x14ac:dyDescent="0.2">
      <c r="C84" s="8"/>
      <c r="F84" s="8"/>
      <c r="G84" s="8"/>
    </row>
    <row r="85" spans="3:7" ht="20.100000000000001" customHeight="1" x14ac:dyDescent="0.2">
      <c r="C85" s="8"/>
      <c r="F85" s="8"/>
      <c r="G85" s="8"/>
    </row>
    <row r="86" spans="3:7" ht="20.100000000000001" customHeight="1" x14ac:dyDescent="0.2">
      <c r="C86" s="8"/>
      <c r="F86" s="8"/>
      <c r="G86" s="8"/>
    </row>
    <row r="87" spans="3:7" ht="20.100000000000001" customHeight="1" x14ac:dyDescent="0.2">
      <c r="C87" s="8"/>
      <c r="F87" s="8"/>
      <c r="G87" s="8"/>
    </row>
    <row r="88" spans="3:7" ht="20.100000000000001" customHeight="1" x14ac:dyDescent="0.2">
      <c r="F88" s="8"/>
      <c r="G88" s="8"/>
    </row>
    <row r="89" spans="3:7" ht="20.100000000000001" customHeight="1" x14ac:dyDescent="0.2">
      <c r="F89" s="8"/>
      <c r="G89" s="8"/>
    </row>
    <row r="90" spans="3:7" ht="20.100000000000001" customHeight="1" x14ac:dyDescent="0.2">
      <c r="F90" s="8"/>
      <c r="G90" s="8"/>
    </row>
    <row r="91" spans="3:7" x14ac:dyDescent="0.2">
      <c r="F91" s="8"/>
      <c r="G91" s="8"/>
    </row>
    <row r="92" spans="3:7" x14ac:dyDescent="0.2">
      <c r="F92" s="8"/>
      <c r="G92" s="8"/>
    </row>
  </sheetData>
  <sheetProtection algorithmName="SHA-512" hashValue="TKCg7um9frGfH53EGpv9ZA5dDauTmlorjA8aEY4FZTwDNymGg/0KhlJDOHIbkFrS7vSJSox0L/pZ9rGmk85QKA==" saltValue="X9PKB6HmJx1kOzfEZdD3RA==" spinCount="100000" sheet="1" objects="1" scenarios="1"/>
  <mergeCells count="34">
    <mergeCell ref="D72:F72"/>
    <mergeCell ref="A55:A57"/>
    <mergeCell ref="B55:B57"/>
    <mergeCell ref="A58:A60"/>
    <mergeCell ref="B58:B60"/>
    <mergeCell ref="A62:A69"/>
    <mergeCell ref="B62:B69"/>
    <mergeCell ref="A41:A44"/>
    <mergeCell ref="B41:B44"/>
    <mergeCell ref="A45:A50"/>
    <mergeCell ref="B45:B47"/>
    <mergeCell ref="A51:A54"/>
    <mergeCell ref="B51:B52"/>
    <mergeCell ref="B53:B54"/>
    <mergeCell ref="A27:A32"/>
    <mergeCell ref="B27:B29"/>
    <mergeCell ref="A33:A35"/>
    <mergeCell ref="B33:B35"/>
    <mergeCell ref="A36:A40"/>
    <mergeCell ref="B36:B40"/>
    <mergeCell ref="A10:B10"/>
    <mergeCell ref="A11:A16"/>
    <mergeCell ref="B11:B16"/>
    <mergeCell ref="A17:A26"/>
    <mergeCell ref="B17:B19"/>
    <mergeCell ref="B20:B26"/>
    <mergeCell ref="A2:G2"/>
    <mergeCell ref="A3:G3"/>
    <mergeCell ref="A5:G5"/>
    <mergeCell ref="A7:C7"/>
    <mergeCell ref="A8:B8"/>
    <mergeCell ref="D7:F7"/>
    <mergeCell ref="C8:D8"/>
    <mergeCell ref="F8:G8"/>
  </mergeCells>
  <dataValidations count="1">
    <dataValidation type="whole" operator="equal" allowBlank="1" showInputMessage="1" showErrorMessage="1" prompt="Só é pontuada uma Capacitação." sqref="F70" xr:uid="{00000000-0002-0000-0100-000000000000}">
      <formula1>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MEMORIAL 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Ana Barros</cp:lastModifiedBy>
  <cp:lastPrinted>2016-04-28T18:32:15Z</cp:lastPrinted>
  <dcterms:created xsi:type="dcterms:W3CDTF">2014-05-08T22:21:43Z</dcterms:created>
  <dcterms:modified xsi:type="dcterms:W3CDTF">2022-12-16T20:34:51Z</dcterms:modified>
</cp:coreProperties>
</file>